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yoshi\Desktop\サポセンHP掲載CB塀について0621\"/>
    </mc:Choice>
  </mc:AlternateContent>
  <bookViews>
    <workbookView xWindow="0" yWindow="0" windowWidth="19200" windowHeight="11070"/>
  </bookViews>
  <sheets>
    <sheet name="CB塀判定" sheetId="7" r:id="rId1"/>
  </sheets>
  <definedNames>
    <definedName name="_xlnm.Print_Area" localSheetId="0">CB塀判定!$A$1:$L$107</definedName>
  </definedNames>
  <calcPr calcId="152511"/>
</workbook>
</file>

<file path=xl/calcChain.xml><?xml version="1.0" encoding="utf-8"?>
<calcChain xmlns="http://schemas.openxmlformats.org/spreadsheetml/2006/main">
  <c r="C33" i="7" l="1"/>
  <c r="G33" i="7"/>
  <c r="G24" i="7"/>
  <c r="G10" i="7"/>
  <c r="G9" i="7"/>
  <c r="G20" i="7"/>
  <c r="M34" i="7" l="1"/>
  <c r="M35" i="7" s="1"/>
  <c r="N33" i="7"/>
  <c r="C34" i="7"/>
  <c r="M29" i="7"/>
  <c r="M30" i="7" s="1"/>
  <c r="P28" i="7"/>
  <c r="Q28" i="7" s="1"/>
  <c r="N28" i="7"/>
  <c r="O28" i="7" s="1"/>
  <c r="N27" i="7"/>
  <c r="N23" i="7"/>
  <c r="F22" i="7"/>
  <c r="F21" i="7"/>
  <c r="F17" i="7"/>
  <c r="F16" i="7"/>
  <c r="F15" i="7"/>
  <c r="F14" i="7"/>
  <c r="C11" i="7"/>
  <c r="F9" i="7"/>
  <c r="N30" i="7" l="1"/>
  <c r="N29" i="7"/>
  <c r="P27" i="7"/>
  <c r="P29" i="7" s="1"/>
  <c r="N35" i="7"/>
  <c r="O30" i="7"/>
  <c r="O33" i="7"/>
  <c r="O29" i="7"/>
  <c r="N34" i="7"/>
  <c r="P30" i="7" l="1"/>
  <c r="O35" i="7"/>
  <c r="O34" i="7"/>
  <c r="Q30" i="7"/>
  <c r="Q29" i="7"/>
  <c r="R29" i="7" l="1"/>
  <c r="F26" i="7" s="1"/>
  <c r="P34" i="7"/>
  <c r="C31" i="7" s="1"/>
  <c r="C32" i="7" s="1"/>
</calcChain>
</file>

<file path=xl/sharedStrings.xml><?xml version="1.0" encoding="utf-8"?>
<sst xmlns="http://schemas.openxmlformats.org/spreadsheetml/2006/main" count="172" uniqueCount="112">
  <si>
    <t>無し</t>
    <rPh sb="0" eb="1">
      <t>ナ</t>
    </rPh>
    <phoneticPr fontId="4"/>
  </si>
  <si>
    <t>有り</t>
    <rPh sb="0" eb="1">
      <t>ア</t>
    </rPh>
    <phoneticPr fontId="4"/>
  </si>
  <si>
    <t>その他</t>
    <rPh sb="2" eb="3">
      <t>タ</t>
    </rPh>
    <phoneticPr fontId="4"/>
  </si>
  <si>
    <t xml:space="preserve">（f) </t>
    <phoneticPr fontId="4"/>
  </si>
  <si>
    <t>短辺の厚さ≧180mm、フェイスシェル厚さ≧25mm、空洞部≧3、空洞部の幅≧90mm</t>
    <rPh sb="0" eb="2">
      <t>タンペン</t>
    </rPh>
    <rPh sb="3" eb="4">
      <t>アツ</t>
    </rPh>
    <rPh sb="19" eb="20">
      <t>アツ</t>
    </rPh>
    <rPh sb="27" eb="29">
      <t>クウドウ</t>
    </rPh>
    <rPh sb="29" eb="30">
      <t>ブ</t>
    </rPh>
    <rPh sb="33" eb="35">
      <t>クウドウ</t>
    </rPh>
    <rPh sb="35" eb="36">
      <t>ブ</t>
    </rPh>
    <rPh sb="37" eb="38">
      <t>ハバ</t>
    </rPh>
    <phoneticPr fontId="4"/>
  </si>
  <si>
    <t>平門柱：</t>
    <rPh sb="0" eb="1">
      <t>ヒラ</t>
    </rPh>
    <rPh sb="1" eb="3">
      <t>モンチュウ</t>
    </rPh>
    <phoneticPr fontId="4"/>
  </si>
  <si>
    <t xml:space="preserve">（e) </t>
    <phoneticPr fontId="4"/>
  </si>
  <si>
    <t>短辺の厚さ≧260mm、フェイスシェル厚さ≧25mm、空洞部≧4、空洞部の幅≧90mm</t>
    <rPh sb="0" eb="2">
      <t>タンペン</t>
    </rPh>
    <rPh sb="3" eb="4">
      <t>アツ</t>
    </rPh>
    <rPh sb="19" eb="20">
      <t>アツ</t>
    </rPh>
    <rPh sb="27" eb="29">
      <t>クウドウ</t>
    </rPh>
    <rPh sb="29" eb="30">
      <t>ブ</t>
    </rPh>
    <rPh sb="33" eb="35">
      <t>クウドウ</t>
    </rPh>
    <rPh sb="35" eb="36">
      <t>ブ</t>
    </rPh>
    <rPh sb="37" eb="38">
      <t>ハバ</t>
    </rPh>
    <phoneticPr fontId="4"/>
  </si>
  <si>
    <t>角門柱：</t>
    <rPh sb="0" eb="1">
      <t>カド</t>
    </rPh>
    <rPh sb="1" eb="3">
      <t>モンチュウ</t>
    </rPh>
    <phoneticPr fontId="4"/>
  </si>
  <si>
    <t xml:space="preserve">（d) </t>
    <phoneticPr fontId="4"/>
  </si>
  <si>
    <t xml:space="preserve">（c) </t>
    <phoneticPr fontId="4"/>
  </si>
  <si>
    <t>上記以外の物</t>
    <rPh sb="0" eb="2">
      <t>ジョウキ</t>
    </rPh>
    <rPh sb="2" eb="4">
      <t>イガイ</t>
    </rPh>
    <rPh sb="5" eb="6">
      <t>モノ</t>
    </rPh>
    <phoneticPr fontId="4"/>
  </si>
  <si>
    <t>短辺の長さ≧長辺の長さ×0.75</t>
    <rPh sb="0" eb="2">
      <t>タンペン</t>
    </rPh>
    <rPh sb="3" eb="4">
      <t>ナガ</t>
    </rPh>
    <rPh sb="6" eb="8">
      <t>チョウヘン</t>
    </rPh>
    <rPh sb="9" eb="10">
      <t>ナガ</t>
    </rPh>
    <phoneticPr fontId="4"/>
  </si>
  <si>
    <t xml:space="preserve">（b) </t>
    <phoneticPr fontId="4"/>
  </si>
  <si>
    <t xml:space="preserve">（a) </t>
    <phoneticPr fontId="4"/>
  </si>
  <si>
    <t>門柱の構造</t>
    <rPh sb="0" eb="1">
      <t>モン</t>
    </rPh>
    <rPh sb="1" eb="2">
      <t>ハシラ</t>
    </rPh>
    <rPh sb="3" eb="5">
      <t>コウゾウ</t>
    </rPh>
    <phoneticPr fontId="4"/>
  </si>
  <si>
    <t>控柱の構造</t>
    <rPh sb="0" eb="1">
      <t>ヒカエ</t>
    </rPh>
    <rPh sb="1" eb="2">
      <t>ハシラ</t>
    </rPh>
    <rPh sb="3" eb="5">
      <t>コウゾウ</t>
    </rPh>
    <phoneticPr fontId="4"/>
  </si>
  <si>
    <t>控壁の構造</t>
    <rPh sb="0" eb="1">
      <t>ヒカエ</t>
    </rPh>
    <rPh sb="1" eb="2">
      <t>カベ</t>
    </rPh>
    <rPh sb="3" eb="5">
      <t>コウゾウ</t>
    </rPh>
    <phoneticPr fontId="4"/>
  </si>
  <si>
    <t>控壁・控柱・門柱</t>
    <rPh sb="0" eb="1">
      <t>ヒカ</t>
    </rPh>
    <rPh sb="1" eb="2">
      <t>カベ</t>
    </rPh>
    <rPh sb="3" eb="4">
      <t>ヒカ</t>
    </rPh>
    <rPh sb="4" eb="5">
      <t>ハシラ</t>
    </rPh>
    <rPh sb="6" eb="8">
      <t>モンチュウ</t>
    </rPh>
    <phoneticPr fontId="4"/>
  </si>
  <si>
    <t>ブロック塀の構造</t>
    <rPh sb="4" eb="5">
      <t>ヘイ</t>
    </rPh>
    <rPh sb="6" eb="8">
      <t>コウゾウ</t>
    </rPh>
    <phoneticPr fontId="4"/>
  </si>
  <si>
    <t>4条　ブロック塀の構造</t>
    <rPh sb="1" eb="2">
      <t>ジョウ</t>
    </rPh>
    <rPh sb="7" eb="8">
      <t>ヘイ</t>
    </rPh>
    <rPh sb="9" eb="11">
      <t>コウゾウ</t>
    </rPh>
    <phoneticPr fontId="4"/>
  </si>
  <si>
    <t>改良土</t>
    <rPh sb="0" eb="3">
      <t>カイリョウド</t>
    </rPh>
    <phoneticPr fontId="4"/>
  </si>
  <si>
    <t>普通土</t>
    <rPh sb="0" eb="2">
      <t>フツウ</t>
    </rPh>
    <rPh sb="2" eb="3">
      <t>ド</t>
    </rPh>
    <phoneticPr fontId="4"/>
  </si>
  <si>
    <t>I型</t>
    <rPh sb="1" eb="2">
      <t>カタ</t>
    </rPh>
    <phoneticPr fontId="4"/>
  </si>
  <si>
    <t>Df</t>
    <phoneticPr fontId="4"/>
  </si>
  <si>
    <t>mm以上</t>
    <rPh sb="2" eb="4">
      <t>イジョウ</t>
    </rPh>
    <phoneticPr fontId="4"/>
  </si>
  <si>
    <t>t</t>
    <phoneticPr fontId="4"/>
  </si>
  <si>
    <t>B</t>
    <phoneticPr fontId="4"/>
  </si>
  <si>
    <t>b</t>
    <phoneticPr fontId="4"/>
  </si>
  <si>
    <t>mm</t>
    <phoneticPr fontId="4"/>
  </si>
  <si>
    <t>D</t>
    <phoneticPr fontId="4"/>
  </si>
  <si>
    <t>基礎の必要寸法</t>
    <rPh sb="0" eb="2">
      <t>キソ</t>
    </rPh>
    <rPh sb="3" eb="5">
      <t>ヒツヨウ</t>
    </rPh>
    <rPh sb="5" eb="7">
      <t>スンポウ</t>
    </rPh>
    <phoneticPr fontId="4"/>
  </si>
  <si>
    <t>基礎の形状</t>
  </si>
  <si>
    <t>許容高</t>
    <rPh sb="0" eb="2">
      <t>キョヨウ</t>
    </rPh>
    <rPh sb="2" eb="3">
      <t>タカ</t>
    </rPh>
    <phoneticPr fontId="4"/>
  </si>
  <si>
    <t>高さの判定</t>
    <rPh sb="0" eb="1">
      <t>タカ</t>
    </rPh>
    <rPh sb="3" eb="5">
      <t>ハンテイ</t>
    </rPh>
    <phoneticPr fontId="4"/>
  </si>
  <si>
    <t>逆T、L</t>
    <rPh sb="0" eb="1">
      <t>ギャク</t>
    </rPh>
    <phoneticPr fontId="4"/>
  </si>
  <si>
    <t>基礎形状</t>
    <rPh sb="0" eb="2">
      <t>キソ</t>
    </rPh>
    <rPh sb="2" eb="4">
      <t>ケイジョウ</t>
    </rPh>
    <phoneticPr fontId="4"/>
  </si>
  <si>
    <t>土質</t>
    <rPh sb="0" eb="2">
      <t>ドシツ</t>
    </rPh>
    <phoneticPr fontId="4"/>
  </si>
  <si>
    <t>N.G</t>
    <phoneticPr fontId="4"/>
  </si>
  <si>
    <t>O.K</t>
    <phoneticPr fontId="4"/>
  </si>
  <si>
    <t>高さ</t>
    <rPh sb="0" eb="1">
      <t>タカ</t>
    </rPh>
    <phoneticPr fontId="4"/>
  </si>
  <si>
    <t>それ以外</t>
    <rPh sb="2" eb="4">
      <t>イガイ</t>
    </rPh>
    <phoneticPr fontId="4"/>
  </si>
  <si>
    <t>壁厚</t>
    <rPh sb="0" eb="1">
      <t>カベ</t>
    </rPh>
    <rPh sb="1" eb="2">
      <t>アツ</t>
    </rPh>
    <phoneticPr fontId="4"/>
  </si>
  <si>
    <t>2&lt;h≦2.2</t>
    <phoneticPr fontId="4"/>
  </si>
  <si>
    <t>h≦2.0m</t>
    <phoneticPr fontId="4"/>
  </si>
  <si>
    <t>控壁・柱</t>
    <rPh sb="0" eb="1">
      <t>ヒカエ</t>
    </rPh>
    <rPh sb="1" eb="2">
      <t>カベ</t>
    </rPh>
    <rPh sb="3" eb="4">
      <t>ハシラ</t>
    </rPh>
    <phoneticPr fontId="4"/>
  </si>
  <si>
    <t>3条　塀の規模</t>
    <rPh sb="1" eb="2">
      <t>ジョウ</t>
    </rPh>
    <rPh sb="3" eb="4">
      <t>ヘイ</t>
    </rPh>
    <rPh sb="5" eb="7">
      <t>キボ</t>
    </rPh>
    <phoneticPr fontId="4"/>
  </si>
  <si>
    <r>
      <t>≦18N/mm</t>
    </r>
    <r>
      <rPr>
        <vertAlign val="superscript"/>
        <sz val="10"/>
        <color theme="1"/>
        <rFont val="ＭＳ 明朝"/>
        <family val="1"/>
        <charset val="128"/>
      </rPr>
      <t>2</t>
    </r>
    <phoneticPr fontId="4"/>
  </si>
  <si>
    <t>Fc =</t>
    <phoneticPr fontId="4"/>
  </si>
  <si>
    <t>鉄筋径</t>
    <rPh sb="0" eb="2">
      <t>テッキン</t>
    </rPh>
    <rPh sb="2" eb="3">
      <t>ケイ</t>
    </rPh>
    <phoneticPr fontId="4"/>
  </si>
  <si>
    <t>SDR295</t>
    <phoneticPr fontId="4"/>
  </si>
  <si>
    <t>SD345</t>
    <phoneticPr fontId="4"/>
  </si>
  <si>
    <t>SD295A</t>
    <phoneticPr fontId="4"/>
  </si>
  <si>
    <t>鉄筋種</t>
    <rPh sb="0" eb="2">
      <t>テッキン</t>
    </rPh>
    <rPh sb="2" eb="3">
      <t>シュ</t>
    </rPh>
    <phoneticPr fontId="4"/>
  </si>
  <si>
    <t>JISA5406</t>
    <phoneticPr fontId="4"/>
  </si>
  <si>
    <t>JISA5406</t>
  </si>
  <si>
    <t>CB種別</t>
    <rPh sb="2" eb="4">
      <t>シュベツ</t>
    </rPh>
    <phoneticPr fontId="4"/>
  </si>
  <si>
    <t>2条　材料の品質</t>
    <rPh sb="1" eb="2">
      <t>ジョウ</t>
    </rPh>
    <rPh sb="3" eb="5">
      <t>ザイリョウ</t>
    </rPh>
    <rPh sb="6" eb="8">
      <t>ヒンシツ</t>
    </rPh>
    <phoneticPr fontId="4"/>
  </si>
  <si>
    <t>型枠CB</t>
    <rPh sb="0" eb="2">
      <t>カタワク</t>
    </rPh>
    <phoneticPr fontId="4"/>
  </si>
  <si>
    <t>○</t>
    <phoneticPr fontId="4"/>
  </si>
  <si>
    <t>補強CB</t>
    <rPh sb="0" eb="2">
      <t>ホキョウ</t>
    </rPh>
    <phoneticPr fontId="4"/>
  </si>
  <si>
    <t>市街地</t>
    <rPh sb="0" eb="3">
      <t>シガイチ</t>
    </rPh>
    <phoneticPr fontId="4"/>
  </si>
  <si>
    <t>判定</t>
    <rPh sb="0" eb="2">
      <t>ハンテイ</t>
    </rPh>
    <phoneticPr fontId="4"/>
  </si>
  <si>
    <t>CB構造チェックリスト</t>
    <rPh sb="2" eb="4">
      <t>コウゾウ</t>
    </rPh>
    <phoneticPr fontId="1"/>
  </si>
  <si>
    <t>高さ＞1.2mのCB塀か</t>
    <rPh sb="0" eb="1">
      <t>タカ</t>
    </rPh>
    <rPh sb="10" eb="11">
      <t>ヘイ</t>
    </rPh>
    <phoneticPr fontId="4"/>
  </si>
  <si>
    <t>その場合、端部から0.8m以内に控え壁・柱を設けたか</t>
    <rPh sb="2" eb="4">
      <t>バアイ</t>
    </rPh>
    <rPh sb="5" eb="7">
      <t>タンブ</t>
    </rPh>
    <rPh sb="13" eb="15">
      <t>イナイ</t>
    </rPh>
    <rPh sb="16" eb="17">
      <t>ヒカ</t>
    </rPh>
    <rPh sb="18" eb="19">
      <t>カベ</t>
    </rPh>
    <rPh sb="20" eb="21">
      <t>ハシラ</t>
    </rPh>
    <rPh sb="22" eb="23">
      <t>モウ</t>
    </rPh>
    <phoneticPr fontId="1"/>
  </si>
  <si>
    <t>その場合、3.4m以内毎に控え壁・柱を設けたか</t>
    <rPh sb="2" eb="4">
      <t>バアイ</t>
    </rPh>
    <rPh sb="9" eb="11">
      <t>イナイ</t>
    </rPh>
    <rPh sb="11" eb="12">
      <t>ゴト</t>
    </rPh>
    <rPh sb="13" eb="14">
      <t>ヒカ</t>
    </rPh>
    <rPh sb="15" eb="16">
      <t>カベ</t>
    </rPh>
    <rPh sb="17" eb="18">
      <t>ハシラ</t>
    </rPh>
    <rPh sb="19" eb="20">
      <t>モウ</t>
    </rPh>
    <phoneticPr fontId="1"/>
  </si>
  <si>
    <t>YES</t>
  </si>
  <si>
    <t>YES</t>
    <phoneticPr fontId="1"/>
  </si>
  <si>
    <t>NO</t>
    <phoneticPr fontId="1"/>
  </si>
  <si>
    <t>長さ30m以下毎にエキスパンションジョイントを設けたか</t>
    <rPh sb="0" eb="1">
      <t>ナガ</t>
    </rPh>
    <rPh sb="5" eb="7">
      <t>イカ</t>
    </rPh>
    <rPh sb="7" eb="8">
      <t>ゴト</t>
    </rPh>
    <rPh sb="23" eb="24">
      <t>モウ</t>
    </rPh>
    <phoneticPr fontId="4"/>
  </si>
  <si>
    <t>高さの異なる塀は、長さが過半の塀によったか</t>
    <rPh sb="0" eb="1">
      <t>タカ</t>
    </rPh>
    <rPh sb="3" eb="4">
      <t>コト</t>
    </rPh>
    <rPh sb="6" eb="7">
      <t>ヘイ</t>
    </rPh>
    <rPh sb="12" eb="14">
      <t>カハン</t>
    </rPh>
    <rPh sb="15" eb="16">
      <t>ヘイ</t>
    </rPh>
    <phoneticPr fontId="4"/>
  </si>
  <si>
    <t>高さが変わる部分はD13以上で補強したか</t>
    <rPh sb="0" eb="1">
      <t>タカ</t>
    </rPh>
    <rPh sb="3" eb="4">
      <t>カ</t>
    </rPh>
    <rPh sb="6" eb="8">
      <t>ブブン</t>
    </rPh>
    <rPh sb="12" eb="14">
      <t>イジョウ</t>
    </rPh>
    <rPh sb="15" eb="17">
      <t>ホキョウ</t>
    </rPh>
    <phoneticPr fontId="4"/>
  </si>
  <si>
    <t>透かしブロックは鉄筋を挿入できるものとしたか</t>
    <rPh sb="0" eb="1">
      <t>ス</t>
    </rPh>
    <rPh sb="8" eb="10">
      <t>テッキン</t>
    </rPh>
    <rPh sb="11" eb="13">
      <t>ソウニュウ</t>
    </rPh>
    <phoneticPr fontId="4"/>
  </si>
  <si>
    <t>透かしブロックは2個連続させたり最上部、最下段に使用していない</t>
    <rPh sb="0" eb="1">
      <t>ス</t>
    </rPh>
    <rPh sb="9" eb="10">
      <t>コ</t>
    </rPh>
    <rPh sb="10" eb="12">
      <t>レンゾク</t>
    </rPh>
    <rPh sb="16" eb="17">
      <t>サイ</t>
    </rPh>
    <rPh sb="17" eb="19">
      <t>ジョウブ</t>
    </rPh>
    <rPh sb="20" eb="22">
      <t>サイカ</t>
    </rPh>
    <rPh sb="22" eb="23">
      <t>ダン</t>
    </rPh>
    <rPh sb="24" eb="26">
      <t>シヨウ</t>
    </rPh>
    <phoneticPr fontId="4"/>
  </si>
  <si>
    <t>透かしブロックは最下段に使用していない</t>
    <rPh sb="0" eb="1">
      <t>ス</t>
    </rPh>
    <rPh sb="8" eb="10">
      <t>サイカ</t>
    </rPh>
    <rPh sb="10" eb="11">
      <t>ダン</t>
    </rPh>
    <rPh sb="12" eb="14">
      <t>シヨウ</t>
    </rPh>
    <phoneticPr fontId="4"/>
  </si>
  <si>
    <t>45度以下の角度で交差する塀があり長さ≦400～600の場合は控え壁と見做してよい。</t>
    <rPh sb="2" eb="5">
      <t>ドイカ</t>
    </rPh>
    <rPh sb="6" eb="8">
      <t>カクド</t>
    </rPh>
    <rPh sb="9" eb="11">
      <t>コウサ</t>
    </rPh>
    <rPh sb="13" eb="14">
      <t>ヘイ</t>
    </rPh>
    <rPh sb="17" eb="18">
      <t>ナガ</t>
    </rPh>
    <rPh sb="28" eb="30">
      <t>バアイ</t>
    </rPh>
    <rPh sb="31" eb="32">
      <t>ヒカ</t>
    </rPh>
    <rPh sb="33" eb="34">
      <t>カベ</t>
    </rPh>
    <rPh sb="35" eb="37">
      <t>ミナ</t>
    </rPh>
    <phoneticPr fontId="4"/>
  </si>
  <si>
    <t>笠木ブロックは縦筋を空洞内に定着できるか</t>
    <rPh sb="0" eb="2">
      <t>カサギ</t>
    </rPh>
    <rPh sb="7" eb="8">
      <t>タテ</t>
    </rPh>
    <rPh sb="8" eb="9">
      <t>キン</t>
    </rPh>
    <rPh sb="10" eb="12">
      <t>クウドウ</t>
    </rPh>
    <rPh sb="12" eb="13">
      <t>ナイ</t>
    </rPh>
    <rPh sb="14" eb="16">
      <t>テイチャク</t>
    </rPh>
    <phoneticPr fontId="4"/>
  </si>
  <si>
    <t>ブロック塀は土に接する高さが400mm以内か</t>
    <rPh sb="4" eb="5">
      <t>ヘイ</t>
    </rPh>
    <rPh sb="6" eb="7">
      <t>ツチ</t>
    </rPh>
    <rPh sb="8" eb="9">
      <t>セッ</t>
    </rPh>
    <rPh sb="11" eb="12">
      <t>タカ</t>
    </rPh>
    <rPh sb="19" eb="21">
      <t>イナイ</t>
    </rPh>
    <phoneticPr fontId="4"/>
  </si>
  <si>
    <t>その場合、土に接する部分は耐久性、安全性を考慮したか</t>
    <rPh sb="2" eb="4">
      <t>バアイ</t>
    </rPh>
    <rPh sb="5" eb="6">
      <t>ツチ</t>
    </rPh>
    <rPh sb="7" eb="8">
      <t>セッ</t>
    </rPh>
    <rPh sb="10" eb="12">
      <t>ブブン</t>
    </rPh>
    <phoneticPr fontId="1"/>
  </si>
  <si>
    <t>鉄筋コンクリートまたはCBを使用したか</t>
    <rPh sb="0" eb="2">
      <t>テッキン</t>
    </rPh>
    <rPh sb="14" eb="16">
      <t>シヨウ</t>
    </rPh>
    <phoneticPr fontId="4"/>
  </si>
  <si>
    <t>控壁の長さ　L≧壁面＋400mmを満たすか</t>
    <rPh sb="0" eb="1">
      <t>ヒカエ</t>
    </rPh>
    <rPh sb="1" eb="2">
      <t>カベ</t>
    </rPh>
    <rPh sb="3" eb="4">
      <t>ナガ</t>
    </rPh>
    <rPh sb="8" eb="9">
      <t>カベ</t>
    </rPh>
    <rPh sb="9" eb="10">
      <t>メン</t>
    </rPh>
    <rPh sb="17" eb="18">
      <t>ミ</t>
    </rPh>
    <phoneticPr fontId="4"/>
  </si>
  <si>
    <t>控壁の厚み　t≧CB壁体の厚さを満たすか</t>
    <rPh sb="0" eb="1">
      <t>ヒカエ</t>
    </rPh>
    <rPh sb="1" eb="2">
      <t>カベ</t>
    </rPh>
    <rPh sb="3" eb="4">
      <t>アツ</t>
    </rPh>
    <rPh sb="10" eb="12">
      <t>ヘキタイ</t>
    </rPh>
    <rPh sb="13" eb="14">
      <t>アツ</t>
    </rPh>
    <rPh sb="16" eb="17">
      <t>ミ</t>
    </rPh>
    <phoneticPr fontId="4"/>
  </si>
  <si>
    <t>控壁の高さ　h≧CB塀高さ-400mmを満たすか</t>
    <rPh sb="0" eb="1">
      <t>ヒカエ</t>
    </rPh>
    <rPh sb="1" eb="2">
      <t>カベ</t>
    </rPh>
    <rPh sb="3" eb="4">
      <t>タカ</t>
    </rPh>
    <rPh sb="10" eb="11">
      <t>ヘイ</t>
    </rPh>
    <rPh sb="11" eb="12">
      <t>タカ</t>
    </rPh>
    <rPh sb="20" eb="21">
      <t>ミ</t>
    </rPh>
    <phoneticPr fontId="4"/>
  </si>
  <si>
    <t>ブロックを使用する場合、フェイスシェルの厚さ≦30mmか</t>
    <rPh sb="5" eb="7">
      <t>シヨウ</t>
    </rPh>
    <rPh sb="9" eb="11">
      <t>バアイ</t>
    </rPh>
    <rPh sb="20" eb="21">
      <t>アツ</t>
    </rPh>
    <phoneticPr fontId="4"/>
  </si>
  <si>
    <t>ブロックを使用する場合、空洞は全充填するか</t>
    <rPh sb="5" eb="7">
      <t>シヨウ</t>
    </rPh>
    <rPh sb="9" eb="11">
      <t>バアイ</t>
    </rPh>
    <rPh sb="12" eb="14">
      <t>クウドウ</t>
    </rPh>
    <rPh sb="15" eb="16">
      <t>ゼン</t>
    </rPh>
    <rPh sb="16" eb="18">
      <t>ジュウテン</t>
    </rPh>
    <phoneticPr fontId="4"/>
  </si>
  <si>
    <t>現場打ち鉄筋コンクリート造か</t>
    <rPh sb="0" eb="2">
      <t>ゲンバ</t>
    </rPh>
    <rPh sb="2" eb="3">
      <t>ウ</t>
    </rPh>
    <rPh sb="4" eb="6">
      <t>テッキン</t>
    </rPh>
    <rPh sb="12" eb="13">
      <t>ゾウ</t>
    </rPh>
    <phoneticPr fontId="4"/>
  </si>
  <si>
    <t>控柱の辺長≧250mmか</t>
    <rPh sb="0" eb="1">
      <t>ヒカエ</t>
    </rPh>
    <rPh sb="1" eb="2">
      <t>ハシラ</t>
    </rPh>
    <rPh sb="3" eb="5">
      <t>ヘンチョウ</t>
    </rPh>
    <phoneticPr fontId="4"/>
  </si>
  <si>
    <t>控柱の高さ=塀の高さか</t>
    <rPh sb="0" eb="1">
      <t>ヒカエ</t>
    </rPh>
    <rPh sb="1" eb="2">
      <t>ハシラ</t>
    </rPh>
    <rPh sb="3" eb="4">
      <t>タカ</t>
    </rPh>
    <rPh sb="6" eb="7">
      <t>ヘイ</t>
    </rPh>
    <rPh sb="8" eb="9">
      <t>タカ</t>
    </rPh>
    <phoneticPr fontId="4"/>
  </si>
  <si>
    <t>門柱ブロックを使用したか</t>
    <rPh sb="0" eb="2">
      <t>モンチュウ</t>
    </rPh>
    <rPh sb="7" eb="9">
      <t>シヨウ</t>
    </rPh>
    <phoneticPr fontId="4"/>
  </si>
  <si>
    <t>門柱は下記に従い角門柱と平門柱の2種類とする</t>
    <rPh sb="0" eb="2">
      <t>モンチュウ</t>
    </rPh>
    <rPh sb="3" eb="5">
      <t>カキ</t>
    </rPh>
    <rPh sb="6" eb="7">
      <t>シタガ</t>
    </rPh>
    <rPh sb="8" eb="9">
      <t>カド</t>
    </rPh>
    <rPh sb="9" eb="11">
      <t>モンチュウ</t>
    </rPh>
    <rPh sb="12" eb="13">
      <t>ヒラ</t>
    </rPh>
    <rPh sb="13" eb="15">
      <t>モンチュウ</t>
    </rPh>
    <rPh sb="17" eb="19">
      <t>シュルイ</t>
    </rPh>
    <phoneticPr fontId="4"/>
  </si>
  <si>
    <t>高さ≦2.2mか</t>
    <rPh sb="0" eb="1">
      <t>タカ</t>
    </rPh>
    <phoneticPr fontId="4"/>
  </si>
  <si>
    <t>門柱の主対により下記の寸法を満足するか</t>
    <rPh sb="0" eb="2">
      <t>モンチュウ</t>
    </rPh>
    <rPh sb="3" eb="4">
      <t>シュ</t>
    </rPh>
    <rPh sb="4" eb="5">
      <t>ツイ</t>
    </rPh>
    <rPh sb="8" eb="10">
      <t>カキ</t>
    </rPh>
    <rPh sb="11" eb="13">
      <t>スンポウ</t>
    </rPh>
    <rPh sb="14" eb="16">
      <t>マンゾク</t>
    </rPh>
    <phoneticPr fontId="1"/>
  </si>
  <si>
    <t>空洞は全充填したか　</t>
    <rPh sb="0" eb="2">
      <t>クウドウ</t>
    </rPh>
    <rPh sb="3" eb="4">
      <t>ゼン</t>
    </rPh>
    <rPh sb="4" eb="6">
      <t>ジュウテン</t>
    </rPh>
    <phoneticPr fontId="4"/>
  </si>
  <si>
    <t>控壁・控柱・門柱はブロック塀と一体としたか</t>
    <rPh sb="0" eb="1">
      <t>ヒカエ</t>
    </rPh>
    <rPh sb="1" eb="2">
      <t>カベ</t>
    </rPh>
    <rPh sb="3" eb="4">
      <t>ヒカエ</t>
    </rPh>
    <rPh sb="4" eb="5">
      <t>ハシラ</t>
    </rPh>
    <rPh sb="6" eb="8">
      <t>モンチュウ</t>
    </rPh>
    <rPh sb="13" eb="14">
      <t>ヘイ</t>
    </rPh>
    <rPh sb="15" eb="17">
      <t>イッタイ</t>
    </rPh>
    <phoneticPr fontId="4"/>
  </si>
  <si>
    <t>既設ブロック塀の上部に増積みしてはいないか</t>
    <rPh sb="0" eb="2">
      <t>キセツ</t>
    </rPh>
    <rPh sb="6" eb="7">
      <t>ヘイ</t>
    </rPh>
    <rPh sb="8" eb="10">
      <t>ジョウブ</t>
    </rPh>
    <rPh sb="11" eb="12">
      <t>マ</t>
    </rPh>
    <rPh sb="12" eb="13">
      <t>ヅ</t>
    </rPh>
    <phoneticPr fontId="4"/>
  </si>
  <si>
    <t>既設ブロック塀の上部に増積みするとき増設計画はあったか</t>
    <rPh sb="0" eb="2">
      <t>キセツ</t>
    </rPh>
    <rPh sb="6" eb="7">
      <t>ヘイ</t>
    </rPh>
    <rPh sb="8" eb="10">
      <t>ジョウブ</t>
    </rPh>
    <rPh sb="11" eb="12">
      <t>マ</t>
    </rPh>
    <rPh sb="12" eb="13">
      <t>ヅ</t>
    </rPh>
    <rPh sb="18" eb="20">
      <t>ゾウセツ</t>
    </rPh>
    <rPh sb="20" eb="22">
      <t>ケイカク</t>
    </rPh>
    <phoneticPr fontId="4"/>
  </si>
  <si>
    <t>長さ方向に増設する場合は、接続部をエキスパンションジョイントとしたか</t>
    <rPh sb="0" eb="1">
      <t>ナガ</t>
    </rPh>
    <rPh sb="2" eb="4">
      <t>ホウコウ</t>
    </rPh>
    <rPh sb="5" eb="7">
      <t>ゾウセツ</t>
    </rPh>
    <rPh sb="9" eb="11">
      <t>バアイ</t>
    </rPh>
    <rPh sb="13" eb="15">
      <t>セツゾク</t>
    </rPh>
    <rPh sb="15" eb="16">
      <t>ブ</t>
    </rPh>
    <phoneticPr fontId="4"/>
  </si>
  <si>
    <t>高さ≧1mの擁壁の上のブロック塀の場合、塀のH≦1.2mを満足するか</t>
    <rPh sb="0" eb="1">
      <t>タカ</t>
    </rPh>
    <rPh sb="6" eb="8">
      <t>ヨウヘキ</t>
    </rPh>
    <rPh sb="9" eb="10">
      <t>ウエ</t>
    </rPh>
    <rPh sb="15" eb="16">
      <t>ヘイ</t>
    </rPh>
    <rPh sb="17" eb="19">
      <t>バアイ</t>
    </rPh>
    <rPh sb="20" eb="21">
      <t>ヘイ</t>
    </rPh>
    <rPh sb="29" eb="31">
      <t>マンゾク</t>
    </rPh>
    <phoneticPr fontId="4"/>
  </si>
  <si>
    <t>高さ＜1mの擁壁の上のブロック塀の場合、全H≦地盤面+2.2mを満足するか</t>
    <rPh sb="0" eb="1">
      <t>タカ</t>
    </rPh>
    <rPh sb="6" eb="8">
      <t>ヨウヘキ</t>
    </rPh>
    <rPh sb="9" eb="10">
      <t>ウエ</t>
    </rPh>
    <rPh sb="15" eb="16">
      <t>ヘイ</t>
    </rPh>
    <rPh sb="17" eb="19">
      <t>バアイ</t>
    </rPh>
    <rPh sb="20" eb="21">
      <t>ゼン</t>
    </rPh>
    <rPh sb="23" eb="25">
      <t>ジバン</t>
    </rPh>
    <rPh sb="25" eb="26">
      <t>メン</t>
    </rPh>
    <rPh sb="32" eb="34">
      <t>マンゾク</t>
    </rPh>
    <phoneticPr fontId="4"/>
  </si>
  <si>
    <t>ブロック塀の縦筋は擁壁に十分定着させたか</t>
    <rPh sb="4" eb="5">
      <t>ヘイ</t>
    </rPh>
    <rPh sb="6" eb="7">
      <t>タテ</t>
    </rPh>
    <rPh sb="7" eb="8">
      <t>キン</t>
    </rPh>
    <rPh sb="9" eb="11">
      <t>ヨウヘキ</t>
    </rPh>
    <rPh sb="12" eb="14">
      <t>ジュウブン</t>
    </rPh>
    <rPh sb="14" eb="16">
      <t>テイチャク</t>
    </rPh>
    <phoneticPr fontId="4"/>
  </si>
  <si>
    <t>開口を設ける場合は、安全な構造としたか</t>
    <rPh sb="0" eb="2">
      <t>カイコウ</t>
    </rPh>
    <rPh sb="3" eb="4">
      <t>モウ</t>
    </rPh>
    <rPh sb="6" eb="8">
      <t>バアイ</t>
    </rPh>
    <rPh sb="10" eb="12">
      <t>アンゼン</t>
    </rPh>
    <rPh sb="13" eb="15">
      <t>コウゾウ</t>
    </rPh>
    <phoneticPr fontId="4"/>
  </si>
  <si>
    <t>右の罫線内は全て「YES」でなければならない。</t>
    <rPh sb="0" eb="1">
      <t>ミギ</t>
    </rPh>
    <rPh sb="2" eb="5">
      <t>ケイセンナイ</t>
    </rPh>
    <rPh sb="6" eb="7">
      <t>スベ</t>
    </rPh>
    <phoneticPr fontId="1"/>
  </si>
  <si>
    <t>SD345</t>
  </si>
  <si>
    <t>≦18N/mm2</t>
  </si>
  <si>
    <t>左記の寸法を満足しますか</t>
    <rPh sb="0" eb="2">
      <t>サキ</t>
    </rPh>
    <rPh sb="3" eb="5">
      <t>スンポウ</t>
    </rPh>
    <rPh sb="6" eb="8">
      <t>マンゾク</t>
    </rPh>
    <phoneticPr fontId="1"/>
  </si>
  <si>
    <t>資料2. 新設CB塀の簡易判定</t>
    <rPh sb="0" eb="2">
      <t>シリョウ</t>
    </rPh>
    <rPh sb="5" eb="7">
      <t>シンセツ</t>
    </rPh>
    <rPh sb="9" eb="10">
      <t>ヘイ</t>
    </rPh>
    <rPh sb="11" eb="13">
      <t>カンイ</t>
    </rPh>
    <rPh sb="13" eb="15">
      <t>ハンテイ</t>
    </rPh>
    <phoneticPr fontId="4"/>
  </si>
  <si>
    <t>2018.3.15改良</t>
    <rPh sb="9" eb="11">
      <t>カイリョウ</t>
    </rPh>
    <phoneticPr fontId="1"/>
  </si>
  <si>
    <t>・このシートは新しいコンクリートブロック塀を計画するときに使ってください。</t>
    <rPh sb="7" eb="8">
      <t>アタラ</t>
    </rPh>
    <rPh sb="20" eb="21">
      <t>ヘイ</t>
    </rPh>
    <rPh sb="22" eb="24">
      <t>ケイカク</t>
    </rPh>
    <rPh sb="29" eb="30">
      <t>ツカ</t>
    </rPh>
    <phoneticPr fontId="1"/>
  </si>
  <si>
    <t>・作ろうとしている塀の条件を選択すと、適切な仕様が示されます。</t>
    <rPh sb="1" eb="2">
      <t>ツク</t>
    </rPh>
    <rPh sb="9" eb="10">
      <t>ヘイ</t>
    </rPh>
    <rPh sb="11" eb="13">
      <t>ジョウケン</t>
    </rPh>
    <rPh sb="14" eb="16">
      <t>センタク</t>
    </rPh>
    <rPh sb="19" eb="21">
      <t>テキセツ</t>
    </rPh>
    <rPh sb="22" eb="24">
      <t>シヨウ</t>
    </rPh>
    <rPh sb="25" eb="26">
      <t>シメ</t>
    </rPh>
    <phoneticPr fontId="4"/>
  </si>
  <si>
    <t>・罫線(枠線)の中の選択肢だけ、選んでください。</t>
    <rPh sb="1" eb="3">
      <t>ケイセン</t>
    </rPh>
    <rPh sb="4" eb="6">
      <t>ワクセン</t>
    </rPh>
    <rPh sb="8" eb="9">
      <t>ナカ</t>
    </rPh>
    <rPh sb="10" eb="13">
      <t>センタクシ</t>
    </rPh>
    <rPh sb="16" eb="17">
      <t>エラ</t>
    </rPh>
    <phoneticPr fontId="1"/>
  </si>
  <si>
    <t>新設塀の簡易判定</t>
    <rPh sb="0" eb="2">
      <t>シンセツ</t>
    </rPh>
    <rPh sb="2" eb="3">
      <t>ヘイ</t>
    </rPh>
    <rPh sb="4" eb="6">
      <t>カンイ</t>
    </rPh>
    <rPh sb="6" eb="8">
      <t>ハンテイ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</si>
</sst>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項&quot;"/>
    <numFmt numFmtId="177" formatCode="&quot;(&quot;0&quot;)&quot;"/>
    <numFmt numFmtId="178" formatCode="0.0&quot;m&quot;"/>
  </numFmts>
  <fonts count="13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FF"/>
      <name val="ＭＳ 明朝"/>
      <family val="1"/>
      <charset val="128"/>
    </font>
    <font>
      <sz val="10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6" fillId="0" borderId="0">
      <alignment vertical="center"/>
    </xf>
    <xf numFmtId="0" fontId="10" fillId="0" borderId="0">
      <alignment vertical="center"/>
    </xf>
  </cellStyleXfs>
  <cellXfs count="41">
    <xf numFmtId="0" fontId="0" fillId="0" borderId="0" xfId="0">
      <alignment vertical="center"/>
    </xf>
    <xf numFmtId="0" fontId="6" fillId="0" borderId="0" xfId="2">
      <alignment vertical="center"/>
    </xf>
    <xf numFmtId="0" fontId="6" fillId="0" borderId="0" xfId="2" applyBorder="1">
      <alignment vertical="center"/>
    </xf>
    <xf numFmtId="176" fontId="6" fillId="0" borderId="0" xfId="2" applyNumberFormat="1" applyAlignment="1">
      <alignment horizontal="center" vertical="center"/>
    </xf>
    <xf numFmtId="177" fontId="6" fillId="0" borderId="0" xfId="2" applyNumberFormat="1" applyAlignment="1">
      <alignment horizontal="center" vertical="center"/>
    </xf>
    <xf numFmtId="0" fontId="6" fillId="0" borderId="0" xfId="2" applyAlignment="1">
      <alignment horizontal="center" vertical="center"/>
    </xf>
    <xf numFmtId="0" fontId="6" fillId="0" borderId="0" xfId="2" quotePrefix="1" applyAlignment="1">
      <alignment horizontal="right" vertical="center"/>
    </xf>
    <xf numFmtId="0" fontId="6" fillId="0" borderId="2" xfId="2" applyFill="1" applyBorder="1" applyAlignment="1">
      <alignment horizontal="center" vertical="center"/>
    </xf>
    <xf numFmtId="0" fontId="6" fillId="0" borderId="3" xfId="2" applyBorder="1" applyAlignment="1">
      <alignment horizontal="center" vertical="center"/>
    </xf>
    <xf numFmtId="0" fontId="6" fillId="0" borderId="4" xfId="2" applyBorder="1" applyAlignment="1">
      <alignment horizontal="center" vertical="center"/>
    </xf>
    <xf numFmtId="0" fontId="6" fillId="0" borderId="3" xfId="2" applyFill="1" applyBorder="1" applyAlignment="1">
      <alignment vertical="center"/>
    </xf>
    <xf numFmtId="0" fontId="6" fillId="0" borderId="2" xfId="2" applyBorder="1" applyAlignment="1">
      <alignment horizontal="center" vertical="center"/>
    </xf>
    <xf numFmtId="0" fontId="6" fillId="0" borderId="0" xfId="2" applyAlignment="1">
      <alignment vertical="center"/>
    </xf>
    <xf numFmtId="0" fontId="2" fillId="2" borderId="0" xfId="2" applyFont="1" applyFill="1" applyBorder="1" applyAlignment="1">
      <alignment horizontal="center" vertical="center"/>
    </xf>
    <xf numFmtId="0" fontId="6" fillId="0" borderId="5" xfId="2" applyBorder="1" applyAlignment="1">
      <alignment vertical="center"/>
    </xf>
    <xf numFmtId="0" fontId="6" fillId="0" borderId="0" xfId="2" applyAlignment="1">
      <alignment horizontal="right" vertical="center"/>
    </xf>
    <xf numFmtId="0" fontId="6" fillId="0" borderId="0" xfId="2" applyFill="1" applyBorder="1" applyAlignment="1">
      <alignment horizontal="center" vertical="center"/>
    </xf>
    <xf numFmtId="0" fontId="6" fillId="0" borderId="0" xfId="2" applyBorder="1" applyAlignment="1">
      <alignment horizontal="center" vertical="center"/>
    </xf>
    <xf numFmtId="0" fontId="6" fillId="0" borderId="0" xfId="2" applyFill="1" applyBorder="1" applyAlignment="1">
      <alignment vertical="center"/>
    </xf>
    <xf numFmtId="0" fontId="6" fillId="0" borderId="0" xfId="2" applyFill="1" applyBorder="1">
      <alignment vertical="center"/>
    </xf>
    <xf numFmtId="0" fontId="2" fillId="2" borderId="0" xfId="2" applyFont="1" applyFill="1" applyAlignment="1">
      <alignment horizontal="center" vertical="center"/>
    </xf>
    <xf numFmtId="0" fontId="6" fillId="2" borderId="0" xfId="2" applyFill="1" applyBorder="1" applyAlignment="1">
      <alignment horizontal="center" vertical="center"/>
    </xf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6" fillId="0" borderId="0" xfId="2" applyBorder="1">
      <alignment vertical="center"/>
    </xf>
    <xf numFmtId="0" fontId="6" fillId="0" borderId="0" xfId="2" applyBorder="1">
      <alignment vertical="center"/>
    </xf>
    <xf numFmtId="0" fontId="6" fillId="0" borderId="0" xfId="2" applyBorder="1">
      <alignment vertical="center"/>
    </xf>
    <xf numFmtId="0" fontId="6" fillId="2" borderId="0" xfId="2" applyFill="1" applyBorder="1">
      <alignment vertical="center"/>
    </xf>
    <xf numFmtId="0" fontId="6" fillId="2" borderId="0" xfId="2" applyFill="1">
      <alignment vertical="center"/>
    </xf>
    <xf numFmtId="0" fontId="6" fillId="0" borderId="0" xfId="2" applyFont="1">
      <alignment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6" fillId="0" borderId="0" xfId="2" applyBorder="1" applyAlignment="1">
      <alignment vertical="center"/>
    </xf>
    <xf numFmtId="0" fontId="6" fillId="0" borderId="2" xfId="2" applyBorder="1" applyAlignment="1">
      <alignment horizontal="center" vertical="center"/>
    </xf>
    <xf numFmtId="178" fontId="5" fillId="0" borderId="2" xfId="2" applyNumberFormat="1" applyFont="1" applyBorder="1" applyAlignment="1">
      <alignment horizontal="center" vertical="center"/>
    </xf>
    <xf numFmtId="0" fontId="6" fillId="0" borderId="0" xfId="2" applyBorder="1" applyAlignment="1">
      <alignment horizontal="center" vertical="center"/>
    </xf>
    <xf numFmtId="0" fontId="6" fillId="0" borderId="3" xfId="2" applyFill="1" applyBorder="1" applyAlignment="1">
      <alignment horizontal="center" vertical="center"/>
    </xf>
    <xf numFmtId="0" fontId="6" fillId="0" borderId="1" xfId="2" applyFill="1" applyBorder="1" applyAlignment="1">
      <alignment horizontal="center" vertical="center"/>
    </xf>
    <xf numFmtId="0" fontId="6" fillId="0" borderId="3" xfId="2" applyBorder="1" applyAlignment="1">
      <alignment horizontal="center" vertical="center"/>
    </xf>
    <xf numFmtId="0" fontId="6" fillId="0" borderId="1" xfId="2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35</xdr:row>
      <xdr:rowOff>28575</xdr:rowOff>
    </xdr:from>
    <xdr:ext cx="5629275" cy="2266950"/>
    <xdr:pic>
      <xdr:nvPicPr>
        <xdr:cNvPr id="3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029325"/>
          <a:ext cx="56292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16"/>
  <sheetViews>
    <sheetView tabSelected="1" view="pageBreakPreview" zoomScaleNormal="90" zoomScaleSheetLayoutView="100" workbookViewId="0">
      <selection activeCell="C9" sqref="C9:D9"/>
    </sheetView>
  </sheetViews>
  <sheetFormatPr defaultRowHeight="12" x14ac:dyDescent="0.15"/>
  <cols>
    <col min="1" max="1" width="6.7109375" style="1" customWidth="1"/>
    <col min="2" max="5" width="8.7109375" style="1" customWidth="1"/>
    <col min="6" max="8" width="8.7109375" style="2" customWidth="1"/>
    <col min="9" max="12" width="8.7109375" style="1" customWidth="1"/>
    <col min="13" max="14" width="7.7109375" style="1" customWidth="1"/>
    <col min="15" max="16384" width="9.140625" style="1"/>
  </cols>
  <sheetData>
    <row r="1" spans="1:16" ht="21.75" customHeight="1" x14ac:dyDescent="0.15">
      <c r="A1" s="32" t="s">
        <v>111</v>
      </c>
      <c r="F1" s="27"/>
      <c r="G1" s="27"/>
      <c r="H1" s="27"/>
    </row>
    <row r="2" spans="1:16" ht="12.75" customHeight="1" x14ac:dyDescent="0.15">
      <c r="A2" s="31"/>
      <c r="F2" s="27"/>
      <c r="G2" s="27"/>
      <c r="H2" s="27"/>
    </row>
    <row r="3" spans="1:16" ht="13.5" customHeight="1" x14ac:dyDescent="0.15">
      <c r="A3" s="23" t="s">
        <v>106</v>
      </c>
      <c r="F3" s="27"/>
      <c r="G3" s="27"/>
      <c r="H3" s="27"/>
      <c r="J3" s="1" t="s">
        <v>107</v>
      </c>
    </row>
    <row r="4" spans="1:16" ht="13.5" customHeight="1" x14ac:dyDescent="0.15">
      <c r="A4" s="30" t="s">
        <v>108</v>
      </c>
      <c r="F4" s="27"/>
      <c r="G4" s="27"/>
      <c r="H4" s="27"/>
    </row>
    <row r="5" spans="1:16" ht="13.5" customHeight="1" x14ac:dyDescent="0.15">
      <c r="A5" s="1" t="s">
        <v>109</v>
      </c>
      <c r="F5" s="27"/>
      <c r="G5" s="27"/>
      <c r="H5" s="27"/>
    </row>
    <row r="6" spans="1:16" ht="13.5" customHeight="1" x14ac:dyDescent="0.15">
      <c r="A6" s="1" t="s">
        <v>110</v>
      </c>
      <c r="F6" s="27"/>
      <c r="G6" s="27"/>
      <c r="H6" s="27"/>
    </row>
    <row r="7" spans="1:16" x14ac:dyDescent="0.15">
      <c r="F7" s="27"/>
      <c r="G7" s="27"/>
      <c r="H7" s="27"/>
    </row>
    <row r="8" spans="1:16" ht="13.5" customHeight="1" x14ac:dyDescent="0.15">
      <c r="F8" s="5" t="s">
        <v>62</v>
      </c>
      <c r="M8" s="2"/>
      <c r="N8" s="2"/>
    </row>
    <row r="9" spans="1:16" ht="13.5" customHeight="1" x14ac:dyDescent="0.15">
      <c r="B9" s="5" t="s">
        <v>61</v>
      </c>
      <c r="C9" s="34" t="s">
        <v>41</v>
      </c>
      <c r="D9" s="34"/>
      <c r="F9" s="21" t="str">
        <f>IF(C9="○","適用内","適用外")</f>
        <v>適用外</v>
      </c>
      <c r="G9" s="25" t="str">
        <f>IF(C9="適用内","この検討書は市街地の塀を対象としています。","市街地以外でもこの判定に準じれば安全です。")</f>
        <v>市街地以外でもこの判定に準じれば安全です。</v>
      </c>
      <c r="M9" s="17" t="s">
        <v>59</v>
      </c>
      <c r="N9" s="16" t="s">
        <v>41</v>
      </c>
    </row>
    <row r="10" spans="1:16" ht="13.5" customHeight="1" x14ac:dyDescent="0.15">
      <c r="B10" s="5" t="s">
        <v>60</v>
      </c>
      <c r="C10" s="34" t="s">
        <v>41</v>
      </c>
      <c r="D10" s="34"/>
      <c r="F10" s="17"/>
      <c r="G10" s="25" t="str">
        <f>IF(C10="それ以外","この検討書は補強CBか型枠CB限定です。","　")</f>
        <v>この検討書は補強CBか型枠CB限定です。</v>
      </c>
      <c r="M10" s="17" t="s">
        <v>59</v>
      </c>
      <c r="N10" s="16" t="s">
        <v>41</v>
      </c>
    </row>
    <row r="11" spans="1:16" ht="13.5" customHeight="1" x14ac:dyDescent="0.15">
      <c r="B11" s="5" t="s">
        <v>58</v>
      </c>
      <c r="C11" s="34" t="str">
        <f>IF(C10="○"," ","○")</f>
        <v>○</v>
      </c>
      <c r="D11" s="34"/>
      <c r="F11" s="17"/>
    </row>
    <row r="12" spans="1:16" ht="13.5" customHeight="1" x14ac:dyDescent="0.15">
      <c r="B12" s="5"/>
      <c r="C12" s="17"/>
      <c r="D12" s="17"/>
      <c r="F12" s="17"/>
    </row>
    <row r="13" spans="1:16" ht="13.5" customHeight="1" x14ac:dyDescent="0.15">
      <c r="A13" s="1" t="s">
        <v>57</v>
      </c>
      <c r="F13" s="1"/>
    </row>
    <row r="14" spans="1:16" ht="13.5" customHeight="1" x14ac:dyDescent="0.15">
      <c r="B14" s="1" t="s">
        <v>56</v>
      </c>
      <c r="C14" s="34" t="s">
        <v>55</v>
      </c>
      <c r="D14" s="34"/>
      <c r="F14" s="20" t="str">
        <f>IF(C14="それ以外","N.G","O.K ")</f>
        <v xml:space="preserve">O.K </v>
      </c>
      <c r="M14" s="2" t="s">
        <v>54</v>
      </c>
      <c r="N14" s="16" t="s">
        <v>41</v>
      </c>
      <c r="O14" s="2"/>
    </row>
    <row r="15" spans="1:16" ht="13.5" customHeight="1" x14ac:dyDescent="0.15">
      <c r="B15" s="1" t="s">
        <v>53</v>
      </c>
      <c r="C15" s="34" t="s">
        <v>103</v>
      </c>
      <c r="D15" s="34"/>
      <c r="F15" s="20" t="str">
        <f>IF(C15="それ以外","N.G","O.K ")</f>
        <v xml:space="preserve">O.K </v>
      </c>
      <c r="M15" s="17" t="s">
        <v>52</v>
      </c>
      <c r="N15" s="17" t="s">
        <v>51</v>
      </c>
      <c r="O15" s="16" t="s">
        <v>50</v>
      </c>
      <c r="P15" s="16" t="s">
        <v>41</v>
      </c>
    </row>
    <row r="16" spans="1:16" ht="13.5" customHeight="1" x14ac:dyDescent="0.15">
      <c r="B16" s="1" t="s">
        <v>49</v>
      </c>
      <c r="C16" s="34">
        <v>10</v>
      </c>
      <c r="D16" s="34"/>
      <c r="F16" s="20" t="str">
        <f>IF(C16="それ以外","N.G","O.K ")</f>
        <v xml:space="preserve">O.K </v>
      </c>
      <c r="M16" s="2">
        <v>10</v>
      </c>
      <c r="N16" s="2">
        <v>13</v>
      </c>
      <c r="O16" s="2">
        <v>16</v>
      </c>
      <c r="P16" s="16" t="s">
        <v>41</v>
      </c>
    </row>
    <row r="17" spans="1:18" ht="13.5" customHeight="1" x14ac:dyDescent="0.15">
      <c r="B17" s="1" t="s">
        <v>48</v>
      </c>
      <c r="C17" s="34" t="s">
        <v>104</v>
      </c>
      <c r="D17" s="34"/>
      <c r="F17" s="20" t="str">
        <f>IF(C17="それ以外","N.G","O.K ")</f>
        <v xml:space="preserve">O.K </v>
      </c>
      <c r="M17" s="2" t="s">
        <v>47</v>
      </c>
      <c r="N17" s="16" t="s">
        <v>41</v>
      </c>
      <c r="O17" s="2"/>
    </row>
    <row r="18" spans="1:18" ht="13.5" customHeight="1" x14ac:dyDescent="0.15">
      <c r="F18" s="1"/>
      <c r="M18" s="2"/>
      <c r="N18" s="2"/>
      <c r="O18" s="2"/>
    </row>
    <row r="19" spans="1:18" ht="13.5" customHeight="1" x14ac:dyDescent="0.15">
      <c r="A19" s="1" t="s">
        <v>46</v>
      </c>
      <c r="F19" s="1"/>
      <c r="M19" s="2"/>
      <c r="N19" s="2"/>
      <c r="O19" s="2"/>
    </row>
    <row r="20" spans="1:18" ht="13.5" customHeight="1" x14ac:dyDescent="0.15">
      <c r="B20" s="15" t="s">
        <v>45</v>
      </c>
      <c r="C20" s="34" t="s">
        <v>0</v>
      </c>
      <c r="D20" s="34"/>
      <c r="F20" s="1"/>
      <c r="G20" s="26" t="str">
        <f>IF(C20="無し","無しの場合規模の制約があります。"," ")</f>
        <v>無しの場合規模の制約があります。</v>
      </c>
      <c r="M20" s="17" t="s">
        <v>1</v>
      </c>
      <c r="N20" s="17" t="s">
        <v>0</v>
      </c>
      <c r="O20" s="16" t="s">
        <v>41</v>
      </c>
    </row>
    <row r="21" spans="1:18" ht="13.5" customHeight="1" x14ac:dyDescent="0.15">
      <c r="B21" s="1" t="s">
        <v>40</v>
      </c>
      <c r="C21" s="35">
        <v>1.2</v>
      </c>
      <c r="D21" s="35"/>
      <c r="F21" s="20" t="str">
        <f>IF(C21&gt;2.2,"N.G","O.K ")</f>
        <v xml:space="preserve">O.K </v>
      </c>
      <c r="M21" s="2" t="s">
        <v>44</v>
      </c>
      <c r="N21" s="2" t="s">
        <v>43</v>
      </c>
      <c r="O21" s="16" t="s">
        <v>41</v>
      </c>
    </row>
    <row r="22" spans="1:18" ht="13.5" customHeight="1" x14ac:dyDescent="0.15">
      <c r="B22" s="1" t="s">
        <v>42</v>
      </c>
      <c r="C22" s="34">
        <v>150</v>
      </c>
      <c r="D22" s="34"/>
      <c r="F22" s="20" t="str">
        <f>IF(C22=100,M23,IF(C22=120,N23,IF(C22&gt;=150,O23)))</f>
        <v>O.K</v>
      </c>
      <c r="M22" s="2">
        <v>100</v>
      </c>
      <c r="N22" s="19">
        <v>120</v>
      </c>
      <c r="O22" s="19">
        <v>150</v>
      </c>
      <c r="P22" s="18">
        <v>190</v>
      </c>
      <c r="Q22" s="16" t="s">
        <v>41</v>
      </c>
    </row>
    <row r="23" spans="1:18" ht="13.5" customHeight="1" x14ac:dyDescent="0.15">
      <c r="F23" s="1"/>
      <c r="M23" s="17" t="s">
        <v>38</v>
      </c>
      <c r="N23" s="17" t="str">
        <f>IF(C21&gt;2,IF(C21&lt;=2.2,"N.G","O.K "),"O.K")</f>
        <v>O.K</v>
      </c>
      <c r="O23" s="5" t="s">
        <v>39</v>
      </c>
      <c r="P23" s="5" t="s">
        <v>39</v>
      </c>
      <c r="Q23" s="17" t="s">
        <v>38</v>
      </c>
    </row>
    <row r="24" spans="1:18" ht="13.5" customHeight="1" x14ac:dyDescent="0.15">
      <c r="B24" s="1" t="s">
        <v>37</v>
      </c>
      <c r="C24" s="34" t="s">
        <v>21</v>
      </c>
      <c r="D24" s="34"/>
      <c r="F24" s="1"/>
      <c r="G24" s="33" t="str">
        <f>IF(C24="改良土","改良土とは基礎周囲をコンクリートで固める場合です。","　")</f>
        <v>改良土とは基礎周囲をコンクリートで固める場合です。</v>
      </c>
      <c r="H24" s="33"/>
      <c r="I24" s="12"/>
      <c r="J24" s="12"/>
      <c r="K24" s="12"/>
      <c r="M24" s="16" t="s">
        <v>22</v>
      </c>
      <c r="N24" s="17" t="s">
        <v>21</v>
      </c>
      <c r="O24" s="2"/>
    </row>
    <row r="25" spans="1:18" ht="13.5" customHeight="1" x14ac:dyDescent="0.15">
      <c r="B25" s="15" t="s">
        <v>36</v>
      </c>
      <c r="C25" s="34" t="s">
        <v>23</v>
      </c>
      <c r="D25" s="34"/>
      <c r="G25" s="33"/>
      <c r="H25" s="33"/>
      <c r="I25" s="12"/>
      <c r="J25" s="12"/>
      <c r="K25" s="12"/>
      <c r="M25" s="16" t="s">
        <v>23</v>
      </c>
      <c r="N25" s="16" t="s">
        <v>35</v>
      </c>
      <c r="O25" s="2"/>
    </row>
    <row r="26" spans="1:18" ht="13.5" customHeight="1" x14ac:dyDescent="0.15">
      <c r="B26" s="15" t="s">
        <v>34</v>
      </c>
      <c r="D26" s="14"/>
      <c r="F26" s="13" t="str">
        <f>IF(C21&lt;=R29,"O.K","N.G")</f>
        <v>O.K</v>
      </c>
      <c r="M26" s="2"/>
      <c r="N26" s="2"/>
      <c r="O26" s="2"/>
    </row>
    <row r="27" spans="1:18" ht="13.5" customHeight="1" x14ac:dyDescent="0.15">
      <c r="L27" s="12"/>
      <c r="M27" s="37"/>
      <c r="N27" s="34" t="str">
        <f>IF(C25="I型","○","×")</f>
        <v>○</v>
      </c>
      <c r="O27" s="34"/>
      <c r="P27" s="34" t="str">
        <f>IF(N27="○","×","○")</f>
        <v>×</v>
      </c>
      <c r="Q27" s="34"/>
      <c r="R27" s="34" t="s">
        <v>33</v>
      </c>
    </row>
    <row r="28" spans="1:18" ht="13.5" customHeight="1" x14ac:dyDescent="0.15">
      <c r="L28" s="12"/>
      <c r="M28" s="38"/>
      <c r="N28" s="11" t="str">
        <f>IF(C24="普通土","○","×")</f>
        <v>×</v>
      </c>
      <c r="O28" s="11" t="str">
        <f>IF(N28="○","×","○")</f>
        <v>○</v>
      </c>
      <c r="P28" s="11" t="str">
        <f>IF(C24="普通土","○","×")</f>
        <v>×</v>
      </c>
      <c r="Q28" s="11" t="str">
        <f>IF(P28="○","×","○")</f>
        <v>○</v>
      </c>
      <c r="R28" s="34"/>
    </row>
    <row r="29" spans="1:18" ht="13.5" customHeight="1" x14ac:dyDescent="0.15">
      <c r="A29" s="3">
        <v>4</v>
      </c>
      <c r="B29" s="1" t="s">
        <v>32</v>
      </c>
      <c r="L29" s="12"/>
      <c r="M29" s="7" t="str">
        <f>IF(C20="無し","○","×" )</f>
        <v>○</v>
      </c>
      <c r="N29" s="11" t="b">
        <f>IF($N$27="○",IF($N$28="○",IF($M$29="○",1.2)))</f>
        <v>0</v>
      </c>
      <c r="O29" s="11">
        <f>IF($N$27="○",IF($O$28="○",IF($M$29="○",1.6)))</f>
        <v>1.6</v>
      </c>
      <c r="P29" s="11" t="b">
        <f>IF($P$27="○",IF($P$28="○",IF($M$29="○",1.6)))</f>
        <v>0</v>
      </c>
      <c r="Q29" s="11" t="b">
        <f>IF($P$27="○",IF($Q$28="○",IF($M$29="○",1.6)))</f>
        <v>0</v>
      </c>
      <c r="R29" s="34">
        <f>MIN(N29:Q30)</f>
        <v>1.6</v>
      </c>
    </row>
    <row r="30" spans="1:18" ht="13.5" customHeight="1" x14ac:dyDescent="0.15">
      <c r="B30" s="1" t="s">
        <v>31</v>
      </c>
      <c r="M30" s="11" t="str">
        <f>IF(M29="○","×","○")</f>
        <v>×</v>
      </c>
      <c r="N30" s="11" t="b">
        <f>IF($N$27="○",IF($N$28="○",IF($M$30="○",1.4)))</f>
        <v>0</v>
      </c>
      <c r="O30" s="11" t="b">
        <f>IF($N$27="○",IF($O$28="○",IF($M$30="○",1.8)))</f>
        <v>0</v>
      </c>
      <c r="P30" s="11" t="b">
        <f>IF($P$27="○",IF($P$28="○",IF($M$30="○",1.8)))</f>
        <v>0</v>
      </c>
      <c r="Q30" s="11" t="b">
        <f>IF($P$27="○",IF($Q$28="○",IF($M$30="○",2.2)))</f>
        <v>0</v>
      </c>
      <c r="R30" s="34"/>
    </row>
    <row r="31" spans="1:18" ht="13.5" customHeight="1" x14ac:dyDescent="0.15">
      <c r="B31" s="5" t="s">
        <v>24</v>
      </c>
      <c r="C31" s="36">
        <f>P34</f>
        <v>450</v>
      </c>
      <c r="D31" s="36"/>
      <c r="E31" s="1" t="s">
        <v>29</v>
      </c>
      <c r="F31" s="27" t="s">
        <v>105</v>
      </c>
      <c r="I31" s="24" t="s">
        <v>67</v>
      </c>
    </row>
    <row r="32" spans="1:18" ht="13.5" customHeight="1" x14ac:dyDescent="0.15">
      <c r="B32" s="5" t="s">
        <v>30</v>
      </c>
      <c r="C32" s="36">
        <f>C31+50</f>
        <v>500</v>
      </c>
      <c r="D32" s="36"/>
      <c r="E32" s="1" t="s">
        <v>29</v>
      </c>
    </row>
    <row r="33" spans="1:27" s="2" customFormat="1" ht="13.5" customHeight="1" x14ac:dyDescent="0.15">
      <c r="A33" s="1"/>
      <c r="B33" s="5" t="s">
        <v>28</v>
      </c>
      <c r="C33" s="36">
        <f>C22</f>
        <v>150</v>
      </c>
      <c r="D33" s="36"/>
      <c r="E33" s="1" t="s">
        <v>25</v>
      </c>
      <c r="G33" s="28" t="str">
        <f>IF(I31="NO","基礎の必要寸法を順守してください。","安全な基礎になります。 ")</f>
        <v xml:space="preserve">安全な基礎になります。 </v>
      </c>
      <c r="H33" s="28"/>
      <c r="I33" s="29"/>
      <c r="J33" s="29"/>
      <c r="K33" s="1"/>
      <c r="L33" s="1"/>
      <c r="M33" s="10"/>
      <c r="N33" s="9" t="str">
        <f>IF(C25="I型","○","×")</f>
        <v>○</v>
      </c>
      <c r="O33" s="9" t="str">
        <f>IF(N33="○","×","○")</f>
        <v>×</v>
      </c>
      <c r="P33" s="8" t="s">
        <v>24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2" customFormat="1" ht="13.5" customHeight="1" x14ac:dyDescent="0.15">
      <c r="A34" s="1"/>
      <c r="B34" s="5" t="s">
        <v>27</v>
      </c>
      <c r="C34" s="36">
        <f>IF(C25="I型",C33+2*130,C33+400)</f>
        <v>410</v>
      </c>
      <c r="D34" s="36"/>
      <c r="E34" s="1" t="s">
        <v>25</v>
      </c>
      <c r="I34" s="1"/>
      <c r="J34" s="1"/>
      <c r="K34" s="1"/>
      <c r="L34" s="1"/>
      <c r="M34" s="7" t="str">
        <f>IF(C9="○","○","×" )</f>
        <v>×</v>
      </c>
      <c r="N34" s="11" t="b">
        <f>IF($N$33="○",IF($M$34="○",MAX(350,(C21*1000+200)/4)))</f>
        <v>0</v>
      </c>
      <c r="O34" s="11" t="b">
        <f>IF($O$33="○",IF($M$34="○",MAX(350,(C21*1000-400)/4)))</f>
        <v>0</v>
      </c>
      <c r="P34" s="39">
        <f>MIN(N34:O35)</f>
        <v>450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2" customFormat="1" ht="13.5" customHeight="1" x14ac:dyDescent="0.15">
      <c r="A35" s="1"/>
      <c r="B35" s="5" t="s">
        <v>26</v>
      </c>
      <c r="C35" s="36">
        <v>150</v>
      </c>
      <c r="D35" s="36"/>
      <c r="E35" s="1" t="s">
        <v>25</v>
      </c>
      <c r="I35" s="1"/>
      <c r="J35" s="1"/>
      <c r="K35" s="1"/>
      <c r="L35" s="1"/>
      <c r="M35" s="11" t="str">
        <f>IF(M34="○","×","○")</f>
        <v>○</v>
      </c>
      <c r="N35" s="11">
        <f>IF($N$33="○",IF($M$35="○",MAX(450,(C21*1000+600)/4)))</f>
        <v>450</v>
      </c>
      <c r="O35" s="11" t="b">
        <f>IF($O$33="○",IF($M$35="○",MAX(450,C21*1000/4)))</f>
        <v>0</v>
      </c>
      <c r="P35" s="40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2" customFormat="1" ht="13.5" customHeight="1" x14ac:dyDescent="0.15">
      <c r="A36" s="1"/>
      <c r="B36" s="1"/>
      <c r="C36" s="1"/>
      <c r="D36" s="1"/>
      <c r="E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2" customFormat="1" ht="13.5" customHeight="1" x14ac:dyDescent="0.15">
      <c r="A37" s="1"/>
      <c r="B37" s="1"/>
      <c r="C37" s="1"/>
      <c r="D37" s="1"/>
      <c r="E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2" customFormat="1" ht="13.5" customHeight="1" x14ac:dyDescent="0.15">
      <c r="A38" s="1"/>
      <c r="B38" s="1"/>
      <c r="C38" s="1"/>
      <c r="D38" s="1"/>
      <c r="E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2" customFormat="1" ht="13.5" customHeight="1" x14ac:dyDescent="0.15">
      <c r="A39" s="1"/>
      <c r="B39" s="1"/>
      <c r="C39" s="1"/>
      <c r="D39" s="1"/>
      <c r="E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2" customFormat="1" ht="13.5" customHeight="1" x14ac:dyDescent="0.15">
      <c r="A40" s="1"/>
      <c r="B40" s="1"/>
      <c r="C40" s="1"/>
      <c r="D40" s="1"/>
      <c r="E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s="2" customFormat="1" ht="13.5" customHeight="1" x14ac:dyDescent="0.15">
      <c r="A41" s="1"/>
      <c r="B41" s="1"/>
      <c r="C41" s="1"/>
      <c r="D41" s="1"/>
      <c r="E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2" customFormat="1" ht="13.5" customHeight="1" x14ac:dyDescent="0.15">
      <c r="A42" s="1"/>
      <c r="B42" s="1"/>
      <c r="C42" s="1"/>
      <c r="D42" s="1"/>
      <c r="E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s="2" customFormat="1" ht="13.5" customHeight="1" x14ac:dyDescent="0.15">
      <c r="A43" s="1"/>
      <c r="B43" s="1"/>
      <c r="C43" s="1"/>
      <c r="D43" s="1"/>
      <c r="E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s="2" customFormat="1" ht="13.5" customHeight="1" x14ac:dyDescent="0.15">
      <c r="A44" s="1"/>
      <c r="B44" s="1"/>
      <c r="C44" s="1"/>
      <c r="D44" s="1"/>
      <c r="E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2" customFormat="1" ht="13.5" customHeight="1" x14ac:dyDescent="0.15">
      <c r="A45" s="1"/>
      <c r="B45" s="1"/>
      <c r="C45" s="1"/>
      <c r="D45" s="1"/>
      <c r="E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s="2" customFormat="1" ht="13.5" customHeight="1" x14ac:dyDescent="0.15">
      <c r="A46" s="1"/>
      <c r="B46" s="1"/>
      <c r="C46" s="1"/>
      <c r="D46" s="1"/>
      <c r="E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s="2" customFormat="1" ht="13.5" customHeight="1" x14ac:dyDescent="0.15">
      <c r="A47" s="1"/>
      <c r="B47" s="1"/>
      <c r="C47" s="1"/>
      <c r="D47" s="1"/>
      <c r="E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s="2" customFormat="1" ht="13.5" customHeight="1" x14ac:dyDescent="0.15">
      <c r="A48" s="1"/>
      <c r="B48" s="1"/>
      <c r="C48" s="1"/>
      <c r="D48" s="1"/>
      <c r="E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14" ht="13.5" customHeight="1" x14ac:dyDescent="0.15"/>
    <row r="50" spans="1:14" ht="13.5" customHeight="1" x14ac:dyDescent="0.15"/>
    <row r="51" spans="1:14" ht="13.5" customHeight="1" x14ac:dyDescent="0.15"/>
    <row r="52" spans="1:14" ht="13.5" customHeight="1" x14ac:dyDescent="0.15"/>
    <row r="53" spans="1:14" ht="13.5" customHeight="1" x14ac:dyDescent="0.15"/>
    <row r="54" spans="1:14" ht="13.5" customHeight="1" x14ac:dyDescent="0.15"/>
    <row r="55" spans="1:14" ht="13.5" customHeight="1" x14ac:dyDescent="0.15"/>
    <row r="56" spans="1:14" ht="13.5" customHeight="1" x14ac:dyDescent="0.15"/>
    <row r="57" spans="1:14" ht="13.5" customHeight="1" x14ac:dyDescent="0.15"/>
    <row r="58" spans="1:14" ht="13.5" customHeight="1" x14ac:dyDescent="0.15"/>
    <row r="59" spans="1:14" ht="13.5" customHeight="1" x14ac:dyDescent="0.15"/>
    <row r="60" spans="1:14" ht="13.5" customHeight="1" x14ac:dyDescent="0.15"/>
    <row r="61" spans="1:14" ht="15" customHeight="1" x14ac:dyDescent="0.15">
      <c r="A61" s="22" t="s">
        <v>63</v>
      </c>
      <c r="F61" s="1" t="s">
        <v>102</v>
      </c>
    </row>
    <row r="62" spans="1:14" ht="15" customHeight="1" x14ac:dyDescent="0.15">
      <c r="A62" s="1" t="s">
        <v>20</v>
      </c>
    </row>
    <row r="63" spans="1:14" ht="15" customHeight="1" x14ac:dyDescent="0.15">
      <c r="A63" s="3">
        <v>1</v>
      </c>
      <c r="B63" s="1" t="s">
        <v>19</v>
      </c>
    </row>
    <row r="64" spans="1:14" ht="15" customHeight="1" x14ac:dyDescent="0.15">
      <c r="A64" s="4">
        <v>1</v>
      </c>
      <c r="B64" s="1" t="s">
        <v>64</v>
      </c>
      <c r="K64" s="11" t="s">
        <v>67</v>
      </c>
      <c r="M64" s="5" t="s">
        <v>68</v>
      </c>
      <c r="N64" s="5" t="s">
        <v>69</v>
      </c>
    </row>
    <row r="65" spans="1:11" ht="15" customHeight="1" x14ac:dyDescent="0.15">
      <c r="A65" s="4"/>
      <c r="B65" s="1" t="s">
        <v>65</v>
      </c>
      <c r="K65" s="11" t="s">
        <v>67</v>
      </c>
    </row>
    <row r="66" spans="1:11" ht="15" customHeight="1" x14ac:dyDescent="0.15">
      <c r="A66" s="4"/>
      <c r="B66" s="1" t="s">
        <v>66</v>
      </c>
      <c r="K66" s="11" t="s">
        <v>67</v>
      </c>
    </row>
    <row r="67" spans="1:11" ht="15" customHeight="1" x14ac:dyDescent="0.15">
      <c r="A67" s="4">
        <v>2</v>
      </c>
      <c r="B67" s="1" t="s">
        <v>70</v>
      </c>
      <c r="K67" s="11" t="s">
        <v>67</v>
      </c>
    </row>
    <row r="68" spans="1:11" ht="15" customHeight="1" x14ac:dyDescent="0.15">
      <c r="A68" s="4">
        <v>3</v>
      </c>
      <c r="B68" s="1" t="s">
        <v>76</v>
      </c>
    </row>
    <row r="69" spans="1:11" ht="15" customHeight="1" x14ac:dyDescent="0.15">
      <c r="A69" s="4">
        <v>4</v>
      </c>
      <c r="B69" s="1" t="s">
        <v>71</v>
      </c>
      <c r="K69" s="11" t="s">
        <v>67</v>
      </c>
    </row>
    <row r="70" spans="1:11" ht="15" customHeight="1" x14ac:dyDescent="0.15">
      <c r="A70" s="4"/>
      <c r="B70" s="1" t="s">
        <v>72</v>
      </c>
      <c r="K70" s="11" t="s">
        <v>67</v>
      </c>
    </row>
    <row r="71" spans="1:11" ht="15" customHeight="1" x14ac:dyDescent="0.15">
      <c r="A71" s="4">
        <v>5</v>
      </c>
      <c r="B71" s="1" t="s">
        <v>73</v>
      </c>
      <c r="K71" s="11" t="s">
        <v>67</v>
      </c>
    </row>
    <row r="72" spans="1:11" ht="15" customHeight="1" x14ac:dyDescent="0.15">
      <c r="A72" s="4"/>
      <c r="B72" s="1" t="s">
        <v>74</v>
      </c>
      <c r="K72" s="11" t="s">
        <v>67</v>
      </c>
    </row>
    <row r="73" spans="1:11" ht="15" customHeight="1" x14ac:dyDescent="0.15">
      <c r="A73" s="4"/>
      <c r="B73" s="1" t="s">
        <v>75</v>
      </c>
      <c r="K73" s="11" t="s">
        <v>67</v>
      </c>
    </row>
    <row r="74" spans="1:11" ht="15" customHeight="1" x14ac:dyDescent="0.15">
      <c r="A74" s="4">
        <v>6</v>
      </c>
      <c r="B74" s="1" t="s">
        <v>77</v>
      </c>
      <c r="K74" s="11" t="s">
        <v>67</v>
      </c>
    </row>
    <row r="75" spans="1:11" ht="15" customHeight="1" x14ac:dyDescent="0.15">
      <c r="A75" s="4">
        <v>7</v>
      </c>
      <c r="B75" s="1" t="s">
        <v>78</v>
      </c>
      <c r="K75" s="11" t="s">
        <v>67</v>
      </c>
    </row>
    <row r="76" spans="1:11" ht="15" customHeight="1" x14ac:dyDescent="0.15">
      <c r="A76" s="4"/>
      <c r="B76" s="1" t="s">
        <v>79</v>
      </c>
      <c r="K76" s="11" t="s">
        <v>67</v>
      </c>
    </row>
    <row r="77" spans="1:11" ht="15" customHeight="1" x14ac:dyDescent="0.15">
      <c r="A77" s="3">
        <v>2</v>
      </c>
      <c r="B77" s="1" t="s">
        <v>18</v>
      </c>
    </row>
    <row r="78" spans="1:11" ht="15" customHeight="1" x14ac:dyDescent="0.15">
      <c r="A78" s="4">
        <v>1</v>
      </c>
      <c r="B78" s="1" t="s">
        <v>17</v>
      </c>
    </row>
    <row r="79" spans="1:11" ht="15" customHeight="1" x14ac:dyDescent="0.15">
      <c r="A79" s="6" t="s">
        <v>14</v>
      </c>
      <c r="B79" s="1" t="s">
        <v>80</v>
      </c>
      <c r="K79" s="11" t="s">
        <v>67</v>
      </c>
    </row>
    <row r="80" spans="1:11" ht="15" customHeight="1" x14ac:dyDescent="0.15">
      <c r="A80" s="6" t="s">
        <v>13</v>
      </c>
      <c r="B80" s="1" t="s">
        <v>81</v>
      </c>
      <c r="K80" s="11" t="s">
        <v>67</v>
      </c>
    </row>
    <row r="81" spans="1:11" ht="15" customHeight="1" x14ac:dyDescent="0.15">
      <c r="A81" s="6"/>
      <c r="B81" s="1" t="s">
        <v>82</v>
      </c>
      <c r="K81" s="11" t="s">
        <v>67</v>
      </c>
    </row>
    <row r="82" spans="1:11" ht="15" customHeight="1" x14ac:dyDescent="0.15">
      <c r="A82" s="6"/>
      <c r="B82" s="1" t="s">
        <v>83</v>
      </c>
      <c r="K82" s="11" t="s">
        <v>67</v>
      </c>
    </row>
    <row r="83" spans="1:11" ht="15" customHeight="1" x14ac:dyDescent="0.15">
      <c r="A83" s="6" t="s">
        <v>10</v>
      </c>
      <c r="B83" s="1" t="s">
        <v>84</v>
      </c>
      <c r="K83" s="11" t="s">
        <v>67</v>
      </c>
    </row>
    <row r="84" spans="1:11" ht="15" customHeight="1" x14ac:dyDescent="0.15">
      <c r="A84" s="6"/>
      <c r="B84" s="1" t="s">
        <v>85</v>
      </c>
      <c r="K84" s="11" t="s">
        <v>67</v>
      </c>
    </row>
    <row r="85" spans="1:11" ht="15" customHeight="1" x14ac:dyDescent="0.15">
      <c r="A85" s="4">
        <v>2</v>
      </c>
      <c r="B85" s="1" t="s">
        <v>16</v>
      </c>
      <c r="F85" s="1"/>
      <c r="I85" s="2"/>
    </row>
    <row r="86" spans="1:11" ht="15" customHeight="1" x14ac:dyDescent="0.15">
      <c r="A86" s="6" t="s">
        <v>14</v>
      </c>
      <c r="B86" s="1" t="s">
        <v>86</v>
      </c>
      <c r="F86" s="1"/>
      <c r="I86" s="2"/>
      <c r="K86" s="11" t="s">
        <v>67</v>
      </c>
    </row>
    <row r="87" spans="1:11" ht="15" customHeight="1" x14ac:dyDescent="0.15">
      <c r="A87" s="6" t="s">
        <v>13</v>
      </c>
      <c r="B87" s="1" t="s">
        <v>87</v>
      </c>
      <c r="F87" s="1"/>
      <c r="I87" s="2"/>
      <c r="K87" s="11" t="s">
        <v>67</v>
      </c>
    </row>
    <row r="88" spans="1:11" ht="15" customHeight="1" x14ac:dyDescent="0.15">
      <c r="A88" s="6"/>
      <c r="B88" s="1" t="s">
        <v>88</v>
      </c>
      <c r="F88" s="1"/>
      <c r="I88" s="2"/>
      <c r="K88" s="11" t="s">
        <v>67</v>
      </c>
    </row>
    <row r="89" spans="1:11" ht="15" customHeight="1" x14ac:dyDescent="0.15">
      <c r="A89" s="4">
        <v>3</v>
      </c>
      <c r="B89" s="1" t="s">
        <v>15</v>
      </c>
      <c r="F89" s="1"/>
      <c r="I89" s="2"/>
    </row>
    <row r="90" spans="1:11" ht="15" customHeight="1" x14ac:dyDescent="0.15">
      <c r="A90" s="6" t="s">
        <v>14</v>
      </c>
      <c r="B90" s="1" t="s">
        <v>89</v>
      </c>
      <c r="K90" s="11" t="s">
        <v>67</v>
      </c>
    </row>
    <row r="91" spans="1:11" ht="15" customHeight="1" x14ac:dyDescent="0.15">
      <c r="A91" s="6" t="s">
        <v>13</v>
      </c>
      <c r="B91" s="1" t="s">
        <v>90</v>
      </c>
      <c r="F91" s="1"/>
      <c r="I91" s="2"/>
    </row>
    <row r="92" spans="1:11" ht="15" customHeight="1" x14ac:dyDescent="0.15">
      <c r="A92" s="6"/>
      <c r="B92" s="1" t="s">
        <v>8</v>
      </c>
      <c r="C92" s="1" t="s">
        <v>12</v>
      </c>
      <c r="F92" s="1"/>
      <c r="I92" s="2"/>
    </row>
    <row r="93" spans="1:11" ht="15" customHeight="1" x14ac:dyDescent="0.15">
      <c r="A93" s="6"/>
      <c r="B93" s="1" t="s">
        <v>5</v>
      </c>
      <c r="C93" s="1" t="s">
        <v>11</v>
      </c>
      <c r="F93" s="1"/>
      <c r="I93" s="2"/>
    </row>
    <row r="94" spans="1:11" ht="15" customHeight="1" x14ac:dyDescent="0.15">
      <c r="A94" s="6" t="s">
        <v>10</v>
      </c>
      <c r="B94" s="1" t="s">
        <v>91</v>
      </c>
      <c r="F94" s="1"/>
      <c r="I94" s="2"/>
      <c r="K94" s="11" t="s">
        <v>67</v>
      </c>
    </row>
    <row r="95" spans="1:11" ht="15" customHeight="1" x14ac:dyDescent="0.15">
      <c r="A95" s="6"/>
      <c r="B95" s="1" t="s">
        <v>92</v>
      </c>
      <c r="F95" s="1"/>
      <c r="I95" s="2"/>
      <c r="K95" s="11" t="s">
        <v>67</v>
      </c>
    </row>
    <row r="96" spans="1:11" ht="15" customHeight="1" x14ac:dyDescent="0.15">
      <c r="A96" s="6" t="s">
        <v>9</v>
      </c>
      <c r="B96" s="1" t="s">
        <v>8</v>
      </c>
      <c r="C96" s="1" t="s">
        <v>7</v>
      </c>
    </row>
    <row r="97" spans="1:11" ht="15" customHeight="1" x14ac:dyDescent="0.15">
      <c r="A97" s="6" t="s">
        <v>6</v>
      </c>
      <c r="B97" s="1" t="s">
        <v>5</v>
      </c>
      <c r="C97" s="1" t="s">
        <v>4</v>
      </c>
    </row>
    <row r="98" spans="1:11" ht="15" customHeight="1" x14ac:dyDescent="0.15">
      <c r="A98" s="6" t="s">
        <v>3</v>
      </c>
      <c r="B98" s="1" t="s">
        <v>93</v>
      </c>
      <c r="K98" s="11" t="s">
        <v>67</v>
      </c>
    </row>
    <row r="99" spans="1:11" ht="15" customHeight="1" x14ac:dyDescent="0.15">
      <c r="A99" s="4">
        <v>4</v>
      </c>
      <c r="B99" s="1" t="s">
        <v>94</v>
      </c>
      <c r="K99" s="11" t="s">
        <v>67</v>
      </c>
    </row>
    <row r="100" spans="1:11" ht="15" customHeight="1" x14ac:dyDescent="0.15">
      <c r="A100" s="3">
        <v>3</v>
      </c>
      <c r="B100" s="1" t="s">
        <v>2</v>
      </c>
    </row>
    <row r="101" spans="1:11" ht="15" customHeight="1" x14ac:dyDescent="0.15">
      <c r="A101" s="4">
        <v>1</v>
      </c>
      <c r="B101" s="1" t="s">
        <v>95</v>
      </c>
      <c r="K101" s="11" t="s">
        <v>67</v>
      </c>
    </row>
    <row r="102" spans="1:11" ht="15" customHeight="1" x14ac:dyDescent="0.15">
      <c r="A102" s="4"/>
      <c r="B102" s="1" t="s">
        <v>96</v>
      </c>
      <c r="K102" s="11" t="s">
        <v>67</v>
      </c>
    </row>
    <row r="103" spans="1:11" ht="15" customHeight="1" x14ac:dyDescent="0.15">
      <c r="A103" s="4">
        <v>2</v>
      </c>
      <c r="B103" s="1" t="s">
        <v>97</v>
      </c>
      <c r="K103" s="11" t="s">
        <v>67</v>
      </c>
    </row>
    <row r="104" spans="1:11" ht="15" customHeight="1" x14ac:dyDescent="0.15">
      <c r="A104" s="4">
        <v>3</v>
      </c>
      <c r="B104" s="1" t="s">
        <v>98</v>
      </c>
      <c r="K104" s="11" t="s">
        <v>67</v>
      </c>
    </row>
    <row r="105" spans="1:11" ht="15" customHeight="1" x14ac:dyDescent="0.15">
      <c r="B105" s="1" t="s">
        <v>99</v>
      </c>
      <c r="K105" s="11" t="s">
        <v>67</v>
      </c>
    </row>
    <row r="106" spans="1:11" ht="15" customHeight="1" x14ac:dyDescent="0.15">
      <c r="B106" s="1" t="s">
        <v>100</v>
      </c>
      <c r="K106" s="11" t="s">
        <v>67</v>
      </c>
    </row>
    <row r="107" spans="1:11" ht="15" customHeight="1" x14ac:dyDescent="0.15">
      <c r="A107" s="4">
        <v>4</v>
      </c>
      <c r="B107" s="1" t="s">
        <v>101</v>
      </c>
      <c r="K107" s="11" t="s">
        <v>67</v>
      </c>
    </row>
    <row r="136" spans="2:8" ht="12" customHeight="1" x14ac:dyDescent="0.15">
      <c r="B136" s="2"/>
      <c r="C136" s="2"/>
      <c r="D136" s="2"/>
      <c r="E136" s="2"/>
    </row>
    <row r="137" spans="2:8" ht="12" customHeight="1" x14ac:dyDescent="0.15">
      <c r="B137" s="2"/>
      <c r="C137" s="2"/>
      <c r="D137" s="2"/>
      <c r="E137" s="2"/>
      <c r="H137" s="1"/>
    </row>
    <row r="138" spans="2:8" ht="12" customHeight="1" x14ac:dyDescent="0.15">
      <c r="B138" s="2"/>
      <c r="C138" s="2"/>
      <c r="D138" s="2"/>
      <c r="E138" s="2"/>
      <c r="H138" s="1"/>
    </row>
    <row r="139" spans="2:8" x14ac:dyDescent="0.15">
      <c r="B139" s="2"/>
      <c r="C139" s="2"/>
      <c r="D139" s="2"/>
      <c r="E139" s="2"/>
      <c r="H139" s="1"/>
    </row>
    <row r="140" spans="2:8" x14ac:dyDescent="0.15">
      <c r="H140" s="1"/>
    </row>
    <row r="142" spans="2:8" ht="12" customHeight="1" x14ac:dyDescent="0.15"/>
    <row r="146" ht="12" customHeight="1" x14ac:dyDescent="0.15"/>
    <row r="152" ht="12" customHeight="1" x14ac:dyDescent="0.15"/>
    <row r="160" ht="12" customHeight="1" x14ac:dyDescent="0.15"/>
    <row r="162" ht="12" customHeight="1" x14ac:dyDescent="0.15"/>
    <row r="169" ht="12" customHeight="1" x14ac:dyDescent="0.15"/>
    <row r="170" ht="12" customHeight="1" x14ac:dyDescent="0.15"/>
    <row r="183" ht="12" customHeight="1" x14ac:dyDescent="0.15"/>
    <row r="205" ht="12" customHeight="1" x14ac:dyDescent="0.15"/>
    <row r="209" ht="12" customHeight="1" x14ac:dyDescent="0.15"/>
    <row r="211" ht="12" customHeight="1" x14ac:dyDescent="0.15"/>
    <row r="214" ht="12" customHeight="1" x14ac:dyDescent="0.15"/>
    <row r="216" ht="12" customHeight="1" x14ac:dyDescent="0.15"/>
  </sheetData>
  <mergeCells count="23">
    <mergeCell ref="P34:P35"/>
    <mergeCell ref="C33:D33"/>
    <mergeCell ref="C34:D34"/>
    <mergeCell ref="C35:D35"/>
    <mergeCell ref="N27:O27"/>
    <mergeCell ref="P27:Q27"/>
    <mergeCell ref="R27:R28"/>
    <mergeCell ref="R29:R30"/>
    <mergeCell ref="C31:D31"/>
    <mergeCell ref="M27:M28"/>
    <mergeCell ref="C32:D32"/>
    <mergeCell ref="C25:D25"/>
    <mergeCell ref="C17:D17"/>
    <mergeCell ref="C20:D20"/>
    <mergeCell ref="C21:D21"/>
    <mergeCell ref="C22:D22"/>
    <mergeCell ref="C24:D24"/>
    <mergeCell ref="C16:D16"/>
    <mergeCell ref="C9:D9"/>
    <mergeCell ref="C10:D10"/>
    <mergeCell ref="C11:D11"/>
    <mergeCell ref="C14:D14"/>
    <mergeCell ref="C15:D15"/>
  </mergeCells>
  <phoneticPr fontId="1"/>
  <dataValidations count="11">
    <dataValidation type="list" allowBlank="1" showInputMessage="1" showErrorMessage="1" sqref="C9:D9">
      <formula1>$M$9:$N$9</formula1>
    </dataValidation>
    <dataValidation type="list" allowBlank="1" showInputMessage="1" showErrorMessage="1" sqref="C14">
      <formula1>$M$14:$N$14</formula1>
    </dataValidation>
    <dataValidation type="list" allowBlank="1" showInputMessage="1" showErrorMessage="1" sqref="C16:D16">
      <formula1>$M$16:$P$16</formula1>
    </dataValidation>
    <dataValidation type="list" allowBlank="1" showInputMessage="1" showErrorMessage="1" sqref="C17:D17">
      <formula1>$M$17:$N$17</formula1>
    </dataValidation>
    <dataValidation type="list" allowBlank="1" showInputMessage="1" showErrorMessage="1" sqref="C20:D20">
      <formula1>$M$20:$N$20</formula1>
    </dataValidation>
    <dataValidation type="list" allowBlank="1" showInputMessage="1" showErrorMessage="1" sqref="C22:D22">
      <formula1>$M$22:$Q$22</formula1>
    </dataValidation>
    <dataValidation type="list" allowBlank="1" showInputMessage="1" showErrorMessage="1" sqref="C24:D24">
      <formula1>$M$24:$N$24</formula1>
    </dataValidation>
    <dataValidation type="list" allowBlank="1" showInputMessage="1" showErrorMessage="1" sqref="C25:D25">
      <formula1>$M$25:$N$25</formula1>
    </dataValidation>
    <dataValidation type="list" allowBlank="1" showInputMessage="1" showErrorMessage="1" sqref="C10:D10 F10">
      <formula1>$M$10:$N$10</formula1>
    </dataValidation>
    <dataValidation type="list" allowBlank="1" showInputMessage="1" showErrorMessage="1" sqref="K64:K67 K69:K76 K79:K84 I31 K86:K88 K90 K94:K95 K98:K99 K101:K107">
      <formula1>$M$64:$N$64</formula1>
    </dataValidation>
    <dataValidation type="list" allowBlank="1" showInputMessage="1" showErrorMessage="1" sqref="C15:D15">
      <formula1>$M$15:$P$15</formula1>
    </dataValidation>
  </dataValidations>
  <pageMargins left="0.59055118110236227" right="0.39370078740157483" top="0.98425196850393704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CB塀判定</vt:lpstr>
      <vt:lpstr>CB塀判定!Print_Area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matayoshi</cp:lastModifiedBy>
  <cp:lastPrinted>2018-09-06T07:16:41Z</cp:lastPrinted>
  <dcterms:created xsi:type="dcterms:W3CDTF">2017-12-22T05:59:49Z</dcterms:created>
  <dcterms:modified xsi:type="dcterms:W3CDTF">2018-09-06T07:36:15Z</dcterms:modified>
</cp:coreProperties>
</file>